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8028" activeTab="0"/>
  </bookViews>
  <sheets>
    <sheet name="Sheet1" sheetId="1" r:id="rId1"/>
  </sheets>
  <definedNames/>
  <calcPr fullCalcOnLoad="1"/>
</workbook>
</file>

<file path=xl/sharedStrings.xml><?xml version="1.0" encoding="utf-8"?>
<sst xmlns="http://schemas.openxmlformats.org/spreadsheetml/2006/main" count="57" uniqueCount="51">
  <si>
    <t>Date</t>
  </si>
  <si>
    <t>NLS Customer</t>
  </si>
  <si>
    <t>Customer Contract/Job No.</t>
  </si>
  <si>
    <t>Customer Purchase Order No.</t>
  </si>
  <si>
    <t>Door/Panel Options</t>
  </si>
  <si>
    <t>External Facing (Pls Specify)</t>
  </si>
  <si>
    <t>Internal Facing (Pls Specify)</t>
  </si>
  <si>
    <t>L</t>
  </si>
  <si>
    <t>Quarter Door (1 lock per leaf ie 4 per set)</t>
  </si>
  <si>
    <t>Standard arrangement 4 equal width leaves</t>
  </si>
  <si>
    <t>Key Dimensions</t>
  </si>
  <si>
    <t>1st Lock Rod Position (mm from C/Line)</t>
  </si>
  <si>
    <t>Number of Lock Rods Per Door (1 or 2)</t>
  </si>
  <si>
    <t>Options (Please Specify As Required)</t>
  </si>
  <si>
    <t>Y</t>
  </si>
  <si>
    <t>Continuous Aluminium Hinge Support</t>
  </si>
  <si>
    <t>Bolt On Brackets</t>
  </si>
  <si>
    <t>Centre Seal on Which Door (First Open, usually RHS)</t>
  </si>
  <si>
    <t>R</t>
  </si>
  <si>
    <t>N</t>
  </si>
  <si>
    <t>If Singles, not Pairs Pls Specify Handing</t>
  </si>
  <si>
    <t>Customer Name &amp; Signature</t>
  </si>
  <si>
    <t xml:space="preserve"> </t>
  </si>
  <si>
    <t>0.5 White Galv'd Steel</t>
  </si>
  <si>
    <t>Quarter Door Width Ratio (Outers/Inners)</t>
  </si>
  <si>
    <t>eg 1 = equal sizes, 2 = outers 2x inner width, etc</t>
  </si>
  <si>
    <t>0.5 Galv'd Steel</t>
  </si>
  <si>
    <t>Powder Coated Profiles, Colour Specified/Matched</t>
  </si>
  <si>
    <t>Powder Coated Profiles, Standard RAL9010</t>
  </si>
  <si>
    <t>Anodised Profile, Standard 25 micron Satin</t>
  </si>
  <si>
    <r>
      <t>Normanton</t>
    </r>
    <r>
      <rPr>
        <sz val="11"/>
        <rFont val="Times New Roman"/>
        <family val="1"/>
      </rPr>
      <t xml:space="preserve"> Monobloc Handle Locks</t>
    </r>
  </si>
  <si>
    <r>
      <t xml:space="preserve">Thiriet </t>
    </r>
    <r>
      <rPr>
        <sz val="11"/>
        <rFont val="Times New Roman"/>
        <family val="1"/>
      </rPr>
      <t>Articulating Handle</t>
    </r>
  </si>
  <si>
    <r>
      <t xml:space="preserve">NLS Ulises </t>
    </r>
    <r>
      <rPr>
        <sz val="11"/>
        <rFont val="Times New Roman"/>
        <family val="1"/>
      </rPr>
      <t>Articulating Recessed Stainless Handle</t>
    </r>
  </si>
  <si>
    <t>1st-2nd Lock Rod Spacing (n/a unless 2 rods per door)</t>
  </si>
  <si>
    <t>Internal Aperture Height (mm)    (Y)</t>
  </si>
  <si>
    <t>External Aperture Width (mm)   (X)</t>
  </si>
  <si>
    <t>Top Flange/ Face Depth (mm)   (A)</t>
  </si>
  <si>
    <t>Top Door/Frame Overlap (mm)    (B)</t>
  </si>
  <si>
    <t>Bottom Flange/Face Depth (mm)  (C )</t>
  </si>
  <si>
    <t>Frame Recess Depth   (H)</t>
  </si>
  <si>
    <t>Pan Handle C/Line to Door Bottom (Std 300)   (L)</t>
  </si>
  <si>
    <t>Standard 20mm, 25mm for wide doors</t>
  </si>
  <si>
    <t>Hinge Side(s) Flange/Face Width (mm)   (E)</t>
  </si>
  <si>
    <t>Bottom Door/Frame Overlap (mm)    (D)</t>
  </si>
  <si>
    <r>
      <t>NORMANTON</t>
    </r>
    <r>
      <rPr>
        <b/>
        <sz val="16"/>
        <rFont val="Times New Roman"/>
        <family val="1"/>
      </rPr>
      <t xml:space="preserve"> </t>
    </r>
    <r>
      <rPr>
        <b/>
        <i/>
        <sz val="16"/>
        <rFont val="Times New Roman"/>
        <family val="1"/>
      </rPr>
      <t xml:space="preserve">Smoothliner III Side Flush Door 
MULTI LEAF (4 LEAF) </t>
    </r>
    <r>
      <rPr>
        <b/>
        <sz val="11"/>
        <rFont val="Times New Roman"/>
        <family val="1"/>
      </rPr>
      <t>SPECIFICATION FORM</t>
    </r>
  </si>
  <si>
    <t>Please note all our door systems are made to order. There are multiple options available and various factors that should be taken into consideration when deciding on the best options for your application. We recommend consulting our sales team to discuss the available options and your specific requirements to ensure that the door system ordered if suitable for your vehicle.</t>
  </si>
  <si>
    <t>Clear Opening Width + Flanges both sides. 
See Drawing Below.</t>
  </si>
  <si>
    <r>
      <rPr>
        <b/>
        <i/>
        <sz val="11"/>
        <rFont val="Times New Roman"/>
        <family val="1"/>
      </rPr>
      <t xml:space="preserve">Mini </t>
    </r>
    <r>
      <rPr>
        <sz val="11"/>
        <rFont val="Times New Roman"/>
        <family val="1"/>
      </rPr>
      <t>Recessed Stainless Steel Handles</t>
    </r>
  </si>
  <si>
    <t>Leave blank if standard position is acceptable. If you have buffers/wheel arches or areas you cannot mount locking mechanisms too - please notify us to ensure positions allow for this.</t>
  </si>
  <si>
    <t>Notes</t>
  </si>
  <si>
    <t>Composite 5 Element Panel (5), or Lightweight Core 3 Element Panel (L)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</si>
</sst>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0"/>
      <name val="Arial"/>
      <family val="0"/>
    </font>
    <font>
      <sz val="11"/>
      <color indexed="8"/>
      <name val="Calibri"/>
      <family val="2"/>
    </font>
    <font>
      <b/>
      <sz val="11"/>
      <name val="Times New Roman"/>
      <family val="1"/>
    </font>
    <font>
      <b/>
      <sz val="16"/>
      <name val="Times New Roman"/>
      <family val="1"/>
    </font>
    <font>
      <b/>
      <i/>
      <sz val="16"/>
      <name val="Times New Roman"/>
      <family val="1"/>
    </font>
    <font>
      <b/>
      <u val="single"/>
      <sz val="11"/>
      <name val="Times New Roman"/>
      <family val="1"/>
    </font>
    <font>
      <b/>
      <sz val="11"/>
      <color indexed="12"/>
      <name val="Times New Roman"/>
      <family val="1"/>
    </font>
    <font>
      <sz val="11"/>
      <name val="Times New Roman"/>
      <family val="1"/>
    </font>
    <font>
      <sz val="11"/>
      <color indexed="10"/>
      <name val="Times New Roman"/>
      <family val="1"/>
    </font>
    <font>
      <sz val="10"/>
      <color indexed="10"/>
      <name val="Times New Roman"/>
      <family val="1"/>
    </font>
    <font>
      <b/>
      <sz val="11"/>
      <color indexed="12"/>
      <name val="Arial"/>
      <family val="2"/>
    </font>
    <font>
      <i/>
      <sz val="11"/>
      <name val="Times New Roman"/>
      <family val="1"/>
    </font>
    <font>
      <sz val="10"/>
      <color indexed="9"/>
      <name val="Arial"/>
      <family val="2"/>
    </font>
    <font>
      <sz val="16"/>
      <color indexed="9"/>
      <name val="Arial"/>
      <family val="2"/>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
      <patternFill patternType="gray0625"/>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border>
    <border>
      <left style="thin"/>
      <right style="medium"/>
      <top style="thin"/>
      <bottom style="medium"/>
    </border>
    <border>
      <left style="medium"/>
      <right/>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border>
    <border>
      <left style="thin"/>
      <right style="medium"/>
      <top/>
      <bottom/>
    </border>
    <border>
      <left style="medium"/>
      <right style="thin"/>
      <top style="medium"/>
      <bottom/>
    </border>
    <border>
      <left style="thin"/>
      <right style="thin"/>
      <top style="medium"/>
      <bottom/>
    </border>
    <border>
      <left style="medium"/>
      <right/>
      <top style="thin"/>
      <bottom style="thin"/>
    </border>
    <border>
      <left style="thin"/>
      <right style="thin"/>
      <top/>
      <bottom style="medium"/>
    </border>
    <border>
      <left style="thin"/>
      <right style="thin"/>
      <top style="thin"/>
      <bottom/>
    </border>
    <border>
      <left style="thin"/>
      <right style="medium"/>
      <top style="medium"/>
      <bottom/>
    </border>
    <border>
      <left style="medium"/>
      <right style="thin"/>
      <top style="thin"/>
      <bottom/>
    </border>
    <border>
      <left/>
      <right style="medium"/>
      <top style="medium"/>
      <bottom style="medium"/>
    </border>
    <border>
      <left style="medium"/>
      <right/>
      <top/>
      <bottom/>
    </border>
    <border>
      <left/>
      <right style="medium"/>
      <top/>
      <botto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right/>
      <top/>
      <bottom style="thin"/>
    </border>
    <border>
      <left style="medium"/>
      <right/>
      <top style="medium"/>
      <bottom style="medium"/>
    </border>
    <border>
      <left/>
      <right/>
      <top style="medium"/>
      <bottom style="medium"/>
    </border>
    <border>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border>
    <border>
      <left style="thin"/>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Alignment="1">
      <alignment/>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protection/>
    </xf>
    <xf numFmtId="0" fontId="6" fillId="33" borderId="16" xfId="0" applyFont="1" applyFill="1" applyBorder="1" applyAlignment="1" applyProtection="1">
      <alignment horizontal="center" vertical="center"/>
      <protection locked="0"/>
    </xf>
    <xf numFmtId="0" fontId="7" fillId="0" borderId="17" xfId="0" applyFont="1" applyBorder="1" applyAlignment="1" applyProtection="1">
      <alignment horizontal="left" vertical="center"/>
      <protection/>
    </xf>
    <xf numFmtId="0" fontId="6" fillId="33" borderId="14"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wrapText="1"/>
      <protection/>
    </xf>
    <xf numFmtId="0" fontId="7" fillId="0" borderId="19" xfId="0" applyFont="1" applyBorder="1" applyAlignment="1" applyProtection="1">
      <alignment horizontal="left" vertical="center"/>
      <protection/>
    </xf>
    <xf numFmtId="0" fontId="6" fillId="33" borderId="20"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7" fillId="0" borderId="21" xfId="0" applyFont="1" applyBorder="1" applyAlignment="1" applyProtection="1">
      <alignment horizontal="left" vertical="center"/>
      <protection/>
    </xf>
    <xf numFmtId="0" fontId="10" fillId="33" borderId="22"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protection/>
    </xf>
    <xf numFmtId="0" fontId="7" fillId="0" borderId="23" xfId="0" applyFont="1" applyBorder="1" applyAlignment="1" applyProtection="1">
      <alignment horizontal="left" vertical="center"/>
      <protection/>
    </xf>
    <xf numFmtId="0" fontId="8" fillId="0" borderId="24" xfId="0" applyFont="1" applyBorder="1" applyAlignment="1" applyProtection="1">
      <alignment horizontal="center" vertical="center" wrapText="1"/>
      <protection/>
    </xf>
    <xf numFmtId="0" fontId="6" fillId="33" borderId="22"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protection/>
    </xf>
    <xf numFmtId="0" fontId="6" fillId="33" borderId="26"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protection/>
    </xf>
    <xf numFmtId="0" fontId="11" fillId="0" borderId="27" xfId="0" applyFont="1" applyBorder="1" applyAlignment="1" applyProtection="1">
      <alignment horizontal="left" vertical="center"/>
      <protection/>
    </xf>
    <xf numFmtId="0" fontId="6" fillId="33" borderId="28"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9" fillId="0" borderId="18"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7" fillId="0" borderId="31" xfId="0" applyFont="1" applyBorder="1" applyAlignment="1" applyProtection="1">
      <alignment horizontal="left" vertical="center"/>
      <protection/>
    </xf>
    <xf numFmtId="0" fontId="9" fillId="0" borderId="32"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2" fillId="0" borderId="3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9" fillId="0" borderId="30"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50" fillId="34" borderId="10" xfId="0" applyFont="1" applyFill="1" applyBorder="1" applyAlignment="1" applyProtection="1">
      <alignment horizontal="center" vertical="center" wrapText="1"/>
      <protection/>
    </xf>
    <xf numFmtId="1" fontId="6" fillId="33" borderId="22" xfId="0" applyNumberFormat="1" applyFont="1" applyFill="1" applyBorder="1" applyAlignment="1" applyProtection="1">
      <alignment horizontal="center" vertical="center"/>
      <protection locked="0"/>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34" borderId="42" xfId="0" applyFont="1" applyFill="1" applyBorder="1" applyAlignment="1" applyProtection="1">
      <alignment horizontal="center" vertical="center"/>
      <protection/>
    </xf>
    <xf numFmtId="0" fontId="50" fillId="0" borderId="44" xfId="0" applyFont="1" applyBorder="1" applyAlignment="1" applyProtection="1">
      <alignment horizontal="center" vertical="center"/>
      <protection/>
    </xf>
    <xf numFmtId="49" fontId="6" fillId="34" borderId="42" xfId="0" applyNumberFormat="1" applyFont="1" applyFill="1" applyBorder="1" applyAlignment="1" applyProtection="1">
      <alignment horizontal="center" vertical="top" wrapText="1"/>
      <protection locked="0"/>
    </xf>
    <xf numFmtId="49" fontId="6" fillId="34" borderId="32" xfId="0" applyNumberFormat="1" applyFont="1" applyFill="1" applyBorder="1" applyAlignment="1" applyProtection="1">
      <alignment horizontal="center" vertical="top" wrapText="1"/>
      <protection locked="0"/>
    </xf>
    <xf numFmtId="0" fontId="12" fillId="35" borderId="0" xfId="0" applyFont="1" applyFill="1" applyBorder="1" applyAlignment="1" applyProtection="1">
      <alignment/>
      <protection/>
    </xf>
    <xf numFmtId="0" fontId="0" fillId="0" borderId="0" xfId="0" applyAlignment="1" applyProtection="1">
      <alignment/>
      <protection/>
    </xf>
    <xf numFmtId="0" fontId="32" fillId="34" borderId="36" xfId="0" applyFont="1" applyFill="1" applyBorder="1" applyAlignment="1" applyProtection="1">
      <alignment horizontal="center" vertical="center" wrapText="1"/>
      <protection/>
    </xf>
    <xf numFmtId="0" fontId="32" fillId="34" borderId="37" xfId="0" applyFont="1" applyFill="1" applyBorder="1" applyAlignment="1" applyProtection="1">
      <alignment horizontal="center" vertical="center" wrapText="1"/>
      <protection/>
    </xf>
    <xf numFmtId="0" fontId="32" fillId="34" borderId="38" xfId="0" applyFont="1" applyFill="1" applyBorder="1" applyAlignment="1" applyProtection="1">
      <alignment horizontal="center" vertical="center" wrapText="1"/>
      <protection/>
    </xf>
    <xf numFmtId="0" fontId="13" fillId="35" borderId="0" xfId="0" applyFont="1" applyFill="1" applyAlignment="1" applyProtection="1">
      <alignment horizontal="center"/>
      <protection/>
    </xf>
    <xf numFmtId="0" fontId="32" fillId="34" borderId="33" xfId="0" applyFont="1" applyFill="1" applyBorder="1" applyAlignment="1" applyProtection="1">
      <alignment horizontal="center" vertical="center" wrapText="1"/>
      <protection/>
    </xf>
    <xf numFmtId="0" fontId="32" fillId="34" borderId="0" xfId="0" applyFont="1" applyFill="1" applyBorder="1" applyAlignment="1" applyProtection="1">
      <alignment horizontal="center" vertical="center" wrapText="1"/>
      <protection/>
    </xf>
    <xf numFmtId="0" fontId="32" fillId="34" borderId="34" xfId="0" applyFont="1" applyFill="1" applyBorder="1" applyAlignment="1" applyProtection="1">
      <alignment horizontal="center" vertical="center" wrapText="1"/>
      <protection/>
    </xf>
    <xf numFmtId="0" fontId="12" fillId="35" borderId="0" xfId="0" applyFont="1" applyFill="1" applyAlignment="1" applyProtection="1">
      <alignment/>
      <protection/>
    </xf>
    <xf numFmtId="0" fontId="32" fillId="34" borderId="45" xfId="0" applyFont="1" applyFill="1" applyBorder="1" applyAlignment="1" applyProtection="1">
      <alignment horizontal="center" vertical="center" wrapText="1"/>
      <protection/>
    </xf>
    <xf numFmtId="0" fontId="32" fillId="34" borderId="46" xfId="0" applyFont="1" applyFill="1" applyBorder="1" applyAlignment="1" applyProtection="1">
      <alignment horizontal="center" vertical="center" wrapText="1"/>
      <protection/>
    </xf>
    <xf numFmtId="0" fontId="32" fillId="34" borderId="47" xfId="0" applyFont="1" applyFill="1" applyBorder="1" applyAlignment="1" applyProtection="1">
      <alignment horizontal="center" vertical="center" wrapText="1"/>
      <protection/>
    </xf>
    <xf numFmtId="0" fontId="6" fillId="0" borderId="48" xfId="0" applyFont="1" applyBorder="1" applyAlignment="1" applyProtection="1">
      <alignment horizontal="center" vertical="center"/>
      <protection/>
    </xf>
    <xf numFmtId="0" fontId="2" fillId="33" borderId="49"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15" fontId="2" fillId="33" borderId="18" xfId="0" applyNumberFormat="1"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indexed="43"/>
        </patternFill>
      </fill>
    </dxf>
    <dxf>
      <font>
        <b/>
        <i val="0"/>
        <color indexed="10"/>
      </font>
      <fill>
        <patternFill>
          <bgColor indexed="34"/>
        </patternFill>
      </fill>
    </dxf>
    <dxf>
      <font>
        <b/>
        <i val="0"/>
      </font>
      <fill>
        <patternFill>
          <bgColor indexed="34"/>
        </patternFill>
      </fill>
    </dxf>
    <dxf>
      <font>
        <b/>
        <i val="0"/>
        <color indexed="10"/>
      </font>
      <fill>
        <patternFill>
          <bgColor indexed="34"/>
        </patternFill>
      </fill>
    </dxf>
    <dxf>
      <font>
        <b/>
        <i val="0"/>
      </font>
      <fill>
        <patternFill>
          <bgColor indexed="13"/>
        </patternFill>
      </fill>
    </dxf>
    <dxf>
      <fill>
        <patternFill>
          <bgColor indexed="34"/>
        </patternFill>
      </fill>
    </dxf>
    <dxf>
      <font>
        <color indexed="9"/>
      </font>
      <fill>
        <patternFill patternType="gray1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30">
      <selection activeCell="B39" sqref="B39"/>
    </sheetView>
  </sheetViews>
  <sheetFormatPr defaultColWidth="9.140625" defaultRowHeight="12.75"/>
  <cols>
    <col min="1" max="1" width="48.00390625" style="65" customWidth="1"/>
    <col min="2" max="2" width="8.57421875" style="65" customWidth="1"/>
    <col min="3" max="3" width="40.57421875" style="65" customWidth="1"/>
    <col min="4" max="4" width="8.140625" style="65" hidden="1" customWidth="1"/>
    <col min="5" max="16384" width="8.8515625" style="65" customWidth="1"/>
  </cols>
  <sheetData>
    <row r="1" spans="1:4" ht="41.25" customHeight="1" thickBot="1">
      <c r="A1" s="42" t="s">
        <v>44</v>
      </c>
      <c r="B1" s="43"/>
      <c r="C1" s="44"/>
      <c r="D1" s="64"/>
    </row>
    <row r="2" spans="1:11" ht="20.25" customHeight="1">
      <c r="A2" s="45" t="s">
        <v>0</v>
      </c>
      <c r="B2" s="46"/>
      <c r="C2" s="80">
        <f ca="1">NOW()</f>
        <v>45282.49731493056</v>
      </c>
      <c r="D2" s="64" t="s">
        <v>14</v>
      </c>
      <c r="F2" s="66" t="s">
        <v>45</v>
      </c>
      <c r="G2" s="67"/>
      <c r="H2" s="67"/>
      <c r="I2" s="67"/>
      <c r="J2" s="67"/>
      <c r="K2" s="68"/>
    </row>
    <row r="3" spans="1:11" ht="20.25" customHeight="1">
      <c r="A3" s="47" t="s">
        <v>1</v>
      </c>
      <c r="B3" s="48"/>
      <c r="C3" s="1"/>
      <c r="D3" s="69">
        <v>5</v>
      </c>
      <c r="F3" s="70"/>
      <c r="G3" s="71"/>
      <c r="H3" s="71"/>
      <c r="I3" s="71"/>
      <c r="J3" s="71"/>
      <c r="K3" s="72"/>
    </row>
    <row r="4" spans="1:11" ht="22.5" customHeight="1">
      <c r="A4" s="47" t="s">
        <v>2</v>
      </c>
      <c r="B4" s="48"/>
      <c r="C4" s="2"/>
      <c r="D4" s="69" t="s">
        <v>7</v>
      </c>
      <c r="F4" s="70"/>
      <c r="G4" s="71"/>
      <c r="H4" s="71"/>
      <c r="I4" s="71"/>
      <c r="J4" s="71"/>
      <c r="K4" s="72"/>
    </row>
    <row r="5" spans="1:11" ht="22.5" customHeight="1" thickBot="1">
      <c r="A5" s="51" t="s">
        <v>3</v>
      </c>
      <c r="B5" s="52"/>
      <c r="C5" s="3"/>
      <c r="D5" s="73" t="str">
        <f>IF(OR($B$7=5,$B$7="P")," ","0.5 White Galv'd Steel")</f>
        <v>0.5 White Galv'd Steel</v>
      </c>
      <c r="F5" s="70"/>
      <c r="G5" s="71"/>
      <c r="H5" s="71"/>
      <c r="I5" s="71"/>
      <c r="J5" s="71"/>
      <c r="K5" s="72"/>
    </row>
    <row r="6" spans="1:11" ht="17.25" customHeight="1" thickBot="1">
      <c r="A6" s="36" t="s">
        <v>4</v>
      </c>
      <c r="B6" s="37"/>
      <c r="C6" s="38"/>
      <c r="D6" s="73" t="str">
        <f>IF(OR($B$7=5,$B$7="P")," ","0.7 White Galv'd Steel")</f>
        <v>0.7 White Galv'd Steel</v>
      </c>
      <c r="F6" s="70"/>
      <c r="G6" s="71"/>
      <c r="H6" s="71"/>
      <c r="I6" s="71"/>
      <c r="J6" s="71"/>
      <c r="K6" s="72"/>
    </row>
    <row r="7" spans="1:11" ht="29.25" customHeight="1" thickBot="1">
      <c r="A7" s="4" t="s">
        <v>50</v>
      </c>
      <c r="B7" s="5"/>
      <c r="C7" s="61" t="str">
        <f>IF(OR(B7="P",B7=5,B7="L"),"OK","Pls Specify P, 5 or L as applicable")</f>
        <v>Pls Specify P, 5 or L as applicable</v>
      </c>
      <c r="D7" s="73" t="str">
        <f>IF($B$7="L"," ","0.85 Primed Aluminium")</f>
        <v>0.85 Primed Aluminium</v>
      </c>
      <c r="F7" s="74"/>
      <c r="G7" s="75"/>
      <c r="H7" s="75"/>
      <c r="I7" s="75"/>
      <c r="J7" s="75"/>
      <c r="K7" s="76"/>
    </row>
    <row r="8" spans="1:4" ht="19.5" customHeight="1">
      <c r="A8" s="53" t="s">
        <v>5</v>
      </c>
      <c r="B8" s="54"/>
      <c r="C8" s="6"/>
      <c r="D8" s="73" t="str">
        <f>IF($B$7="L"," ","0.85 White Aluminium")</f>
        <v>0.85 White Aluminium</v>
      </c>
    </row>
    <row r="9" spans="1:4" ht="19.5" customHeight="1" thickBot="1">
      <c r="A9" s="49" t="s">
        <v>6</v>
      </c>
      <c r="B9" s="50"/>
      <c r="C9" s="6"/>
      <c r="D9" s="73" t="s">
        <v>23</v>
      </c>
    </row>
    <row r="10" spans="1:4" ht="19.5" customHeight="1">
      <c r="A10" s="9" t="s">
        <v>8</v>
      </c>
      <c r="B10" s="10" t="s">
        <v>14</v>
      </c>
      <c r="C10" s="30" t="s">
        <v>9</v>
      </c>
      <c r="D10" s="73" t="str">
        <f>IF(OR($B$7=5,$B$7="P")," ","0.7 White Galv'd Steel")</f>
        <v>0.7 White Galv'd Steel</v>
      </c>
    </row>
    <row r="11" spans="1:4" ht="19.5" customHeight="1" thickBot="1">
      <c r="A11" s="15" t="s">
        <v>24</v>
      </c>
      <c r="B11" s="16"/>
      <c r="C11" s="17" t="s">
        <v>25</v>
      </c>
      <c r="D11" s="73" t="s">
        <v>26</v>
      </c>
    </row>
    <row r="12" spans="1:4" ht="15" customHeight="1" thickBot="1">
      <c r="A12" s="36" t="s">
        <v>10</v>
      </c>
      <c r="B12" s="37"/>
      <c r="C12" s="38"/>
      <c r="D12" s="73"/>
    </row>
    <row r="13" spans="1:4" ht="21.75" customHeight="1">
      <c r="A13" s="9" t="s">
        <v>34</v>
      </c>
      <c r="B13" s="10"/>
      <c r="C13" s="30" t="str">
        <f>IF(OR(B13&lt;900,B13&gt;5200),"Internal Aperture Height","OK")</f>
        <v>Internal Aperture Height</v>
      </c>
      <c r="D13" s="73"/>
    </row>
    <row r="14" spans="1:4" ht="24" customHeight="1">
      <c r="A14" s="12" t="s">
        <v>35</v>
      </c>
      <c r="B14" s="13"/>
      <c r="C14" s="55" t="s">
        <v>46</v>
      </c>
      <c r="D14" s="73"/>
    </row>
    <row r="15" spans="1:4" ht="20.25" customHeight="1">
      <c r="A15" s="12" t="s">
        <v>36</v>
      </c>
      <c r="B15" s="13"/>
      <c r="C15" s="14" t="str">
        <f>IF(B15&lt;40,"Standard 40mm or more, excl. keeper notches","OK - Keeper Notches may be required")</f>
        <v>Standard 40mm or more, excl. keeper notches</v>
      </c>
      <c r="D15" s="73"/>
    </row>
    <row r="16" spans="1:4" ht="18.75" customHeight="1">
      <c r="A16" s="12" t="s">
        <v>37</v>
      </c>
      <c r="B16" s="13">
        <v>20</v>
      </c>
      <c r="C16" s="14" t="s">
        <v>41</v>
      </c>
      <c r="D16" s="73"/>
    </row>
    <row r="17" spans="1:4" ht="18.75" customHeight="1">
      <c r="A17" s="12" t="s">
        <v>38</v>
      </c>
      <c r="B17" s="13"/>
      <c r="C17" s="14" t="str">
        <f>IF(B17&lt;40,"Standard 40mm or more, excl. keeper notches","OK - Keeper Notches may be required")</f>
        <v>Standard 40mm or more, excl. keeper notches</v>
      </c>
      <c r="D17" s="73"/>
    </row>
    <row r="18" spans="1:4" ht="18.75" customHeight="1">
      <c r="A18" s="12" t="s">
        <v>43</v>
      </c>
      <c r="B18" s="13">
        <v>20</v>
      </c>
      <c r="C18" s="14" t="s">
        <v>41</v>
      </c>
      <c r="D18" s="73"/>
    </row>
    <row r="19" spans="1:4" ht="18.75" customHeight="1">
      <c r="A19" s="12" t="s">
        <v>42</v>
      </c>
      <c r="B19" s="13"/>
      <c r="C19" s="14" t="str">
        <f>IF(B19&lt;55,"Minimum usually 55mm","OK")</f>
        <v>Minimum usually 55mm</v>
      </c>
      <c r="D19" s="73"/>
    </row>
    <row r="20" spans="1:4" ht="18.75" customHeight="1">
      <c r="A20" s="12" t="s">
        <v>39</v>
      </c>
      <c r="B20" s="13">
        <v>34.5</v>
      </c>
      <c r="C20" s="14" t="str">
        <f>IF(AND(B26="Y",NOT(B20=34.5)),"Must be 34.5 for Ali Support Profiles",IF(B20&gt;38,"Inadequate clearance ? Please check this dimension","OK"))</f>
        <v>OK</v>
      </c>
      <c r="D20" s="73"/>
    </row>
    <row r="21" spans="1:4" ht="24" customHeight="1" thickBot="1">
      <c r="A21" s="15" t="s">
        <v>12</v>
      </c>
      <c r="B21" s="16">
        <v>1</v>
      </c>
      <c r="C21" s="17" t="str">
        <f>IF(AND(B10="y",B21=2),"Cannot normally fit 2 rods per leaf on 1/4 doors - not enough width",IF(OR(B21=1,B21=2),"OK","Should be either '1' or '2'"))</f>
        <v>OK</v>
      </c>
      <c r="D21" s="73"/>
    </row>
    <row r="22" spans="1:4" ht="24" customHeight="1">
      <c r="A22" s="9" t="s">
        <v>11</v>
      </c>
      <c r="B22" s="10">
        <v>250</v>
      </c>
      <c r="C22" s="30" t="str">
        <f>IF(B22=250,"OK","Standard 250mm ")</f>
        <v>OK</v>
      </c>
      <c r="D22" s="73"/>
    </row>
    <row r="23" spans="1:4" ht="57" customHeight="1" thickBot="1">
      <c r="A23" s="15" t="s">
        <v>33</v>
      </c>
      <c r="B23" s="56"/>
      <c r="C23" s="17" t="s">
        <v>48</v>
      </c>
      <c r="D23" s="73"/>
    </row>
    <row r="24" ht="13.5" thickBot="1"/>
    <row r="25" spans="1:4" ht="14.25" customHeight="1" thickBot="1">
      <c r="A25" s="57" t="s">
        <v>13</v>
      </c>
      <c r="B25" s="58"/>
      <c r="C25" s="59"/>
      <c r="D25" s="73" t="s">
        <v>14</v>
      </c>
    </row>
    <row r="26" spans="1:4" ht="21.75" customHeight="1">
      <c r="A26" s="9" t="s">
        <v>15</v>
      </c>
      <c r="B26" s="10"/>
      <c r="C26" s="39" t="str">
        <f>IF(AND(B26="Y",B27="Y"),"Cannot Choose Both Options",IF(C3="fliegl","Fliegl - no hinge brackets required ?!",IF(OR(B26="Y",B27="Y"),"OK","Please Specify One Option With 'Y'")))</f>
        <v>Please Specify One Option With 'Y'</v>
      </c>
      <c r="D26" s="73"/>
    </row>
    <row r="27" spans="1:4" ht="21.75" customHeight="1" thickBot="1">
      <c r="A27" s="15" t="s">
        <v>16</v>
      </c>
      <c r="B27" s="20"/>
      <c r="C27" s="40"/>
      <c r="D27" s="73"/>
    </row>
    <row r="28" spans="1:4" ht="21.75" customHeight="1" hidden="1" thickBot="1">
      <c r="A28" s="18"/>
      <c r="B28" s="77"/>
      <c r="C28" s="32"/>
      <c r="D28" s="73"/>
    </row>
    <row r="29" spans="1:4" ht="21.75" customHeight="1">
      <c r="A29" s="9" t="s">
        <v>27</v>
      </c>
      <c r="B29" s="10"/>
      <c r="C29" s="39" t="str">
        <f>IF(OR(AND(B29="y",B30="y"),AND(B29="y",B31="y"),AND(B30="Y",B31="Y")),"One option ONLY or ALL Blank for MILL FINISH",IF(B29="y","Please advise colour required and whether powder coated panels are also required",IF(OR(B30="Y",B31="Y"),"OK","Please specify one option or leave ALL BLANK if standard mill finish profiles required")))</f>
        <v>Please specify one option or leave ALL BLANK if standard mill finish profiles required</v>
      </c>
      <c r="D29" s="73"/>
    </row>
    <row r="30" spans="1:4" ht="21.75" customHeight="1">
      <c r="A30" s="12" t="s">
        <v>28</v>
      </c>
      <c r="B30" s="13"/>
      <c r="C30" s="41"/>
      <c r="D30" s="73"/>
    </row>
    <row r="31" spans="1:4" ht="21.75" customHeight="1" thickBot="1">
      <c r="A31" s="33" t="s">
        <v>29</v>
      </c>
      <c r="B31" s="25"/>
      <c r="C31" s="40"/>
      <c r="D31" s="73"/>
    </row>
    <row r="32" spans="1:4" ht="21.75" customHeight="1" thickBot="1">
      <c r="A32" s="21" t="s">
        <v>17</v>
      </c>
      <c r="B32" s="22"/>
      <c r="C32" s="31" t="str">
        <f>IF(OR(B32="L",B32="R",B32="N"),"OK","Pls Specify L or R (viewed from exterior face) or N (Not required eg for single door)")</f>
        <v>Pls Specify L or R (viewed from exterior face) or N (Not required eg for single door)</v>
      </c>
      <c r="D32" s="73" t="s">
        <v>7</v>
      </c>
    </row>
    <row r="33" spans="1:4" ht="18" customHeight="1">
      <c r="A33" s="23" t="s">
        <v>30</v>
      </c>
      <c r="B33" s="10"/>
      <c r="C33" s="39" t="str">
        <f>IF(OR(AND(B33="Y",B34="Y"),AND(B33="Y",B35="Y"),AND(B33="Y",B36="Y"),AND(B34="Y",B36="Y"),AND(B34="Y",B35="Y"),AND(B35="Y",B36="Y")),"One Option Only",IF(AND(NOT(B33="Y"),NOT(B34="Y"),NOT(B36="Y"),NOT(B35="Y")),"Please Specify One Option With 'Y'.                                       ----------------------------------------------------------       PLEASE NOTE:- Not all handles are compatible with all TIR Cables/Seals. Please consult us if TIR cables required",IF(OR(AND(#REF!="Y",B10="Y"),AND(B10="Y",B35="Y")),"You have selected Narrow Quarter Doors and Recessed Handles - do you need the Mini Pan Handle ?!","OK")))</f>
        <v>Please Specify One Option With 'Y'.                                       ----------------------------------------------------------       PLEASE NOTE:- Not all handles are compatible with all TIR Cables/Seals. Please consult us if TIR cables required</v>
      </c>
      <c r="D33" s="73" t="s">
        <v>18</v>
      </c>
    </row>
    <row r="34" spans="1:4" ht="18" customHeight="1">
      <c r="A34" s="24" t="s">
        <v>31</v>
      </c>
      <c r="B34" s="13"/>
      <c r="C34" s="41"/>
      <c r="D34" s="73" t="s">
        <v>19</v>
      </c>
    </row>
    <row r="35" spans="1:4" ht="18" customHeight="1">
      <c r="A35" s="24" t="s">
        <v>32</v>
      </c>
      <c r="B35" s="13"/>
      <c r="C35" s="41"/>
      <c r="D35" s="73"/>
    </row>
    <row r="36" spans="1:4" ht="18" customHeight="1" thickBot="1">
      <c r="A36" s="24" t="s">
        <v>47</v>
      </c>
      <c r="B36" s="13"/>
      <c r="C36" s="41"/>
      <c r="D36" s="73"/>
    </row>
    <row r="37" spans="1:4" ht="18.75" customHeight="1" thickBot="1">
      <c r="A37" s="7" t="s">
        <v>40</v>
      </c>
      <c r="B37" s="8"/>
      <c r="C37" s="34" t="str">
        <f>IF(AND(ISBLANK(B37),OR(B36="Y",B35="Y")),"Please State Handle Height",IF(NOT(ISNUMBER(B37)),"Please enter height in mm","OK"))</f>
        <v>Please enter height in mm</v>
      </c>
      <c r="D37" s="73"/>
    </row>
    <row r="38" spans="1:4" ht="5.25" customHeight="1" thickBot="1">
      <c r="A38" s="18"/>
      <c r="B38" s="77"/>
      <c r="C38" s="19"/>
      <c r="D38" s="73"/>
    </row>
    <row r="39" spans="1:4" ht="20.25" customHeight="1">
      <c r="A39" s="27" t="str">
        <f>IF(B10="Y","Quantity (Sets of 4)",IF(OR(B40="l",B40="r"),"Quantity (Singles)","Quantity (Pairs)"))</f>
        <v>Quantity (Sets of 4)</v>
      </c>
      <c r="B39" s="10"/>
      <c r="C39" s="11" t="str">
        <f>IF(OR(B40="L",B40="R"),"NB Singles not pairs"," ")</f>
        <v> </v>
      </c>
      <c r="D39" s="73" t="s">
        <v>7</v>
      </c>
    </row>
    <row r="40" spans="1:4" ht="27.75" customHeight="1" thickBot="1">
      <c r="A40" s="28" t="s">
        <v>20</v>
      </c>
      <c r="B40" s="26"/>
      <c r="C40" s="35" t="str">
        <f>IF(AND(B10="Y",OR(B40="L",B40="R")),"Quarter Doors OR Singles, NOT BOTH !",IF(OR(B40="L",B40="R"),"OK","If Singles please specify L or R (viewed from exterior face) or leave blank if Pairs"))</f>
        <v>If Singles please specify L or R (viewed from exterior face) or leave blank if Pairs</v>
      </c>
      <c r="D40" s="73" t="s">
        <v>18</v>
      </c>
    </row>
    <row r="41" spans="1:4" ht="54.75" customHeight="1" thickBot="1">
      <c r="A41" s="60" t="s">
        <v>49</v>
      </c>
      <c r="B41" s="62"/>
      <c r="C41" s="63"/>
      <c r="D41" s="73"/>
    </row>
    <row r="42" spans="1:4" ht="22.5" customHeight="1" thickBot="1">
      <c r="A42" s="29" t="s">
        <v>21</v>
      </c>
      <c r="B42" s="78"/>
      <c r="C42" s="79"/>
      <c r="D42" s="73" t="s">
        <v>22</v>
      </c>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sheetData>
  <sheetProtection password="C7AA" sheet="1" selectLockedCells="1"/>
  <mergeCells count="16">
    <mergeCell ref="F2:K7"/>
    <mergeCell ref="B41:C41"/>
    <mergeCell ref="A1:C1"/>
    <mergeCell ref="A2:B2"/>
    <mergeCell ref="A3:B3"/>
    <mergeCell ref="A9:B9"/>
    <mergeCell ref="A4:B4"/>
    <mergeCell ref="A5:B5"/>
    <mergeCell ref="A6:C6"/>
    <mergeCell ref="A8:B8"/>
    <mergeCell ref="B42:C42"/>
    <mergeCell ref="A12:C12"/>
    <mergeCell ref="A25:C25"/>
    <mergeCell ref="C26:C27"/>
    <mergeCell ref="C29:C31"/>
    <mergeCell ref="C33:C36"/>
  </mergeCells>
  <conditionalFormatting sqref="A11:C11">
    <cfRule type="expression" priority="1" dxfId="6" stopIfTrue="1">
      <formula>$B$10&lt;&gt;"Y"</formula>
    </cfRule>
  </conditionalFormatting>
  <conditionalFormatting sqref="C29:C31">
    <cfRule type="expression" priority="4" dxfId="1" stopIfTrue="1">
      <formula>OR(AND($B$29="y",$B$30="y"),AND($B$29="y",$B$31="y"),AND($B$30="y",$B$31="y"))</formula>
    </cfRule>
  </conditionalFormatting>
  <conditionalFormatting sqref="C37">
    <cfRule type="expression" priority="6" dxfId="2" stopIfTrue="1">
      <formula>AND(ISBLANK($B$37),OR(Sheet1!#REF!="Y",$B$36="Y",$B$35="Y"))</formula>
    </cfRule>
    <cfRule type="expression" priority="7" dxfId="1" stopIfTrue="1">
      <formula>AND(NOT(ISNUMBER($B$37)),OR(Sheet1!#REF!="Y",$B$36="Y",$B$35="Y"))</formula>
    </cfRule>
  </conditionalFormatting>
  <conditionalFormatting sqref="C33:C36">
    <cfRule type="cellIs" priority="9" dxfId="2" operator="equal" stopIfTrue="1">
      <formula>"One Option Only"</formula>
    </cfRule>
    <cfRule type="expression" priority="10" dxfId="1" stopIfTrue="1">
      <formula>AND($B$10="Y",OR($B$35="Y",$B$36="Y"))</formula>
    </cfRule>
  </conditionalFormatting>
  <conditionalFormatting sqref="C40">
    <cfRule type="expression" priority="14" dxfId="0" stopIfTrue="1">
      <formula>AND(B10="Y",OR(B40="L",B40="R"))</formula>
    </cfRule>
  </conditionalFormatting>
  <dataValidations count="24">
    <dataValidation errorStyle="warning" type="decimal" allowBlank="1" showInputMessage="1" showErrorMessage="1" promptTitle="Internal Aperture Height" prompt="Must be between 900mm and 5200mm" errorTitle="Special Size Required" error="This size is a special. Please contact our sales team to discuss." sqref="B13">
      <formula1>900</formula1>
      <formula2>5200</formula2>
    </dataValidation>
    <dataValidation errorStyle="warning" type="decimal" operator="greaterThanOrEqual" allowBlank="1" showInputMessage="1" showErrorMessage="1" promptTitle="Door Overlap with Bottom Frame" prompt="Please check if less than 20mm" errorTitle="Door Overlap with Bottom Frame" error="Recommended minimum overlap is 20mm. Please check before proceeding." sqref="B18">
      <formula1>20</formula1>
    </dataValidation>
    <dataValidation errorStyle="warning" type="decimal" operator="greaterThanOrEqual" allowBlank="1" showInputMessage="1" showErrorMessage="1" promptTitle="Flange Height - Bottom of Frame" prompt="Please check if less than 40mm." errorTitle="Flange Height - Bottom of Frame" error="Please check before proceeding." sqref="B17">
      <formula1>40</formula1>
    </dataValidation>
    <dataValidation errorStyle="warning" type="decimal" operator="greaterThanOrEqual" allowBlank="1" showInputMessage="1" showErrorMessage="1" promptTitle="Frame Recess Depth" prompt="Must be 34.5mm for Aluminium Support Profile. For Bolt on brackets 38-40mm is recommended." errorTitle="Frame Recess Depth" error="Must be 34.5mm for Aluminium Support Profile. For Bolt on brackets 38-40mm is recommended. Greater than 40mm and the door will open fully." sqref="B20">
      <formula1>40</formula1>
    </dataValidation>
    <dataValidation errorStyle="warning" type="custom" showInputMessage="1" showErrorMessage="1" promptTitle="Number of Lock Rods" prompt="Please specify - 1 or 2 per door." errorTitle="Number of Lock Rods" error="Typically 1 lock per door, but for wider doors 2 locks per door may be possible. Please consult our sales team / use the notes box at the bottom of the form&#10;" sqref="B21">
      <formula1>OR(AND(B10="Y",B21=1),AND(ISBLANK(B10),B21&lt;3))</formula1>
    </dataValidation>
    <dataValidation errorStyle="warning" type="decimal" allowBlank="1" showInputMessage="1" showErrorMessage="1" promptTitle="External Aperture Width" prompt="This dimension is the clear opening + the flanges for mounting hinges both sides of the aperture. I.e. clear opening 2500mm plus 60mm flange for mounting either side = 2620 External Aperture Width." errorTitle="Non-standard size specified" error="The size requested is larger than the standard range offered. Please consult our sales team for assistance." sqref="B14">
      <formula1>0</formula1>
      <formula2>6500</formula2>
    </dataValidation>
    <dataValidation errorStyle="warning" type="custom" showInputMessage="1" showErrorMessage="1" promptTitle="Bolt On Brackets?" prompt="Please answer &quot;Y&quot; if required." errorTitle="Bolt On Brackets?" error="There is an incorrect specification. Have you also asked for support profiles?" sqref="B27">
      <formula1>NOT(AND(B27="Y",B26="y"))</formula1>
    </dataValidation>
    <dataValidation type="list" showInputMessage="1" showErrorMessage="1" promptTitle="Centre Seal Fitting" prompt="Please Specify L, R or N (Not required)" errorTitle="Centre Seal Fitting" error="Please Specify L, R or N (Not required)" sqref="B32">
      <formula1>$D$32:$D$34</formula1>
    </dataValidation>
    <dataValidation errorStyle="warning" type="list" showInputMessage="1" showErrorMessage="1" promptTitle="Singles not Pairs" prompt="If Singles Please Specify L or R Handing" errorTitle="Singles not Pairs" error="If not Pairs Please Specify L or R Handing required." sqref="B40">
      <formula1>$D$39:$D$40</formula1>
    </dataValidation>
    <dataValidation type="custom" showInputMessage="1" showErrorMessage="1" promptTitle="Continuous Hinge Support?" prompt="Please answer &quot;Y&quot; if required" errorTitle="Hinge Mounting" error="Ali Supports or Individual Brackets, not Both" sqref="B26">
      <formula1>NOT(AND(B26="Y",B27="Y"))</formula1>
    </dataValidation>
    <dataValidation errorStyle="warning" type="custom" showInputMessage="1" showErrorMessage="1" promptTitle="Special Finish Profiles" errorTitle="Special Finish Profiles Selected" error="Only one option can be selected." sqref="B31">
      <formula1>AND(ISBLANK(B31),ISBLANK(B32),ISBLANK(B33))</formula1>
    </dataValidation>
    <dataValidation errorStyle="warning" type="list" showInputMessage="1" showErrorMessage="1" promptTitle="Core Type" prompt="Please Enter &quot;P&quot; , &quot;5&quot; or &quot;L&quot;" errorTitle="Core Type" error="You have not entered  one of the options available.&#10;&#10;Pls check or contact our sales team for assistance if you are unsure what you require." sqref="B7">
      <formula1>$D$3:$D$4</formula1>
    </dataValidation>
    <dataValidation errorStyle="information" type="list" allowBlank="1" showInputMessage="1" showErrorMessage="1" errorTitle="Facings" error="Please select a standard option or consult our sales team for assistance." sqref="C8">
      <formula1>$D$5:$D$8</formula1>
    </dataValidation>
    <dataValidation errorStyle="information" type="list" allowBlank="1" showInputMessage="1" showErrorMessage="1" errorTitle="Facings" error="Please select a standard option or consult our sales team for assistance." sqref="C9">
      <formula1>$D$9:$D$11</formula1>
    </dataValidation>
    <dataValidation type="list" allowBlank="1" showInputMessage="1" showErrorMessage="1" sqref="B10">
      <formula1>$D$2</formula1>
    </dataValidation>
    <dataValidation errorStyle="warning" type="decimal" operator="equal" allowBlank="1" showInputMessage="1" showErrorMessage="1" promptTitle="Lockrod Position" prompt="Standard centres between lockrods 250mm - see drawing below. This is the minimum for Pan Handles. Other positions can be requested as bespoke options." errorTitle="Lockrod Position" error="Minimum of 250mm centres required. Please see drawing below. " sqref="B22">
      <formula1>250</formula1>
    </dataValidation>
    <dataValidation errorStyle="warning" type="decimal" operator="greaterThan" allowBlank="1" showInputMessage="1" showErrorMessage="1" promptTitle="Lockrod Position" prompt="Standard - set this position to the same position relative to door edge as the inner most doors." errorTitle="Lockrod Position" sqref="B23">
      <formula1>0</formula1>
    </dataValidation>
    <dataValidation errorStyle="warning" type="decimal" operator="greaterThanOrEqual" allowBlank="1" showInputMessage="1" showErrorMessage="1" promptTitle="Flange Height - Top of Frame" prompt="Please check if less than 40mm. " errorTitle="Flange Height - Top of Frame" error="Please check before proceeding." sqref="B15">
      <formula1>40</formula1>
    </dataValidation>
    <dataValidation errorStyle="warning" type="decimal" operator="greaterThanOrEqual" allowBlank="1" showInputMessage="1" showErrorMessage="1" promptTitle="Door Overlap with Top Frame" prompt="Please check if less than 20mm" errorTitle="Door Overlap with Top Frame" error="Recommended minimum overlap is 20mm. Please check before proceeding." sqref="B16">
      <formula1>20</formula1>
    </dataValidation>
    <dataValidation errorStyle="warning" type="decimal" operator="greaterThanOrEqual" allowBlank="1" showInputMessage="1" showErrorMessage="1" promptTitle="Flange Width - Hinge Side(s)" prompt="Minimum of 55mm, we recommend 60mm or more." errorTitle="Flange Width - Hinge Side(s)" error="Mimimum of 55mm, we recommend 60mm or more." sqref="B19">
      <formula1>55</formula1>
    </dataValidation>
    <dataValidation type="list" allowBlank="1" showDropDown="1" showInputMessage="1" showErrorMessage="1" promptTitle="One Option Only" prompt="Please Enter &quot;Y&quot; Against Required Option" errorTitle="Incorrect Entry" error="Please Leave Blank or Enter &quot;Y&quot; Against Required Option" sqref="B33:B35 B36">
      <formula1>$D$25</formula1>
    </dataValidation>
    <dataValidation errorStyle="warning" showInputMessage="1" showErrorMessage="1" promptTitle="Singles not Pairs" prompt="If Singles Please Specify L or R Handing" errorTitle="Singles not Pairs" error="If not Pairs Please Specify L or R Handing required." sqref="B41:C41"/>
    <dataValidation errorStyle="warning" type="custom" showInputMessage="1" showErrorMessage="1" promptTitle="Special Finish Profiles ?" prompt="Please confirm what colour is required, what gloss level (typically full gloss) and if a c colour match is required." errorTitle="Special Finish Profiles Selected" error="Only one option can be selected." sqref="B29">
      <formula1>AND(ISBLANK(B29),ISBLANK(B30),ISBLANK(B31))</formula1>
    </dataValidation>
    <dataValidation errorStyle="warning" type="custom" showInputMessage="1" showErrorMessage="1" promptTitle="Special Finish Profiles" errorTitle="Special Finish Profiles Selected" error="Only one option can be selected." sqref="B30">
      <formula1>AND(ISBLANK(B30),ISBLANK(B31),ISBLANK(B32))</formula1>
    </dataValidation>
  </dataValidations>
  <printOptions horizontalCentered="1"/>
  <pageMargins left="0.1968503937007874" right="0.15748031496062992" top="0.1968503937007874" bottom="0.15748031496062992" header="0.15748031496062992" footer="0.1968503937007874"/>
  <pageSetup fitToHeight="1" fitToWidth="1" horizontalDpi="600" verticalDpi="600" orientation="portrait" paperSize="9" scale="63" r:id="rId3"/>
  <legacyDrawing r:id="rId2"/>
  <oleObjects>
    <oleObject progId="AutoCAD.Drawing.15" shapeId="3801052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Normanton Laminates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Mason</dc:creator>
  <cp:keywords/>
  <dc:description/>
  <cp:lastModifiedBy>Johnathan Hancock</cp:lastModifiedBy>
  <cp:lastPrinted>2017-08-04T08:33:19Z</cp:lastPrinted>
  <dcterms:created xsi:type="dcterms:W3CDTF">2006-11-27T11:24:52Z</dcterms:created>
  <dcterms:modified xsi:type="dcterms:W3CDTF">2023-12-22T11:56:17Z</dcterms:modified>
  <cp:category/>
  <cp:version/>
  <cp:contentType/>
  <cp:contentStatus/>
</cp:coreProperties>
</file>